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9580" windowHeight="10180" activeTab="0"/>
  </bookViews>
  <sheets>
    <sheet name="Wagner Bro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<sst xmlns="http://schemas.openxmlformats.org/spreadsheetml/2006/main" count="23" uniqueCount="23">
  <si>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Numero bancali</t>
  </si>
  <si>
    <t>Dimensioni bancali</t>
  </si>
  <si>
    <t>Lunghezza (cm)</t>
  </si>
  <si>
    <t>Larghezza (cm)</t>
  </si>
  <si>
    <t>Dimensione punto di stoccaggio</t>
  </si>
  <si>
    <t>Configurazione magazzino</t>
  </si>
  <si>
    <t>Larghezza corridoio laterale (m)</t>
  </si>
  <si>
    <t>Larghezza corridoio centrale (m)</t>
  </si>
  <si>
    <t>Velocità media addetto (km/h)</t>
  </si>
  <si>
    <t>n'(x)</t>
  </si>
  <si>
    <t>n'(y)</t>
  </si>
  <si>
    <t>Numero Ripiani</t>
  </si>
  <si>
    <t>Lunghezza (m)</t>
  </si>
  <si>
    <t>Larghezza (m)</t>
  </si>
  <si>
    <t>n(x)*</t>
  </si>
  <si>
    <t>n(y)*</t>
  </si>
  <si>
    <t>Arrotonda Difetto</t>
  </si>
  <si>
    <t>n(x)n(y)n(z)</t>
  </si>
  <si>
    <t>n(x)n(y)n(z)&gt;m</t>
  </si>
  <si>
    <t>Arrotonda Eccesso</t>
  </si>
  <si>
    <t>n(y) possibili</t>
  </si>
  <si>
    <t>L(x)*</t>
  </si>
  <si>
    <t>L(y)*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</si>
</sst>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9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1" applyNumberFormat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8" borderId="0" xfId="0" applyFill="1" applyAlignment="1">
      <alignment/>
    </xf>
    <xf numFmtId="0" fontId="0" fillId="4" borderId="0" xfId="0" applyFill="1" applyAlignment="1">
      <alignment/>
    </xf>
    <xf numFmtId="0" fontId="0" fillId="16" borderId="0" xfId="0" applyFill="1" applyAlignment="1">
      <alignment/>
    </xf>
    <xf numFmtId="0" fontId="0" fillId="19" borderId="0" xfId="0" applyFill="1" applyAlignment="1">
      <alignment/>
    </xf>
    <xf numFmtId="0" fontId="0" fillId="15" borderId="0" xfId="0" applyFill="1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19" borderId="0" xfId="0" applyFill="1" applyAlignment="1">
      <alignment horizontal="center"/>
    </xf>
    <xf numFmtId="0" fontId="38" fillId="19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5" borderId="0" xfId="0" applyFill="1" applyAlignment="1">
      <alignment horizont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E18" sqref="E18"/>
    </sheetView>
  </sheetViews>
  <sheetFormatPr defaultColWidth="8.8515625" defaultRowHeight="15"/>
  <cols>
    <col min="1" max="1" width="29.421875" style="0" customWidth="1"/>
    <col min="2" max="2" width="8.421875" style="0" customWidth="1"/>
    <col min="3" max="4" width="8.8515625" style="0" customWidth="1"/>
    <col min="5" max="5" width="11.421875" style="0" bestFit="1" customWidth="1"/>
    <col min="6" max="6" width="19.7109375" style="0" bestFit="1" customWidth="1"/>
    <col min="7" max="7" width="16.8515625" style="0" bestFit="1" customWidth="1"/>
    <col min="8" max="8" width="17.421875" style="0" bestFit="1" customWidth="1"/>
  </cols>
  <sheetData>
    <row r="1" spans="1:2" ht="13.5">
      <c r="A1" s="5" t="s">
        <v>0</v>
      </c>
      <c r="B1" s="5">
        <v>780</v>
      </c>
    </row>
    <row r="2" spans="1:2" ht="13.5">
      <c r="A2" s="4"/>
      <c r="B2" s="4"/>
    </row>
    <row r="3" spans="1:2" ht="13.5">
      <c r="A3" s="14" t="s">
        <v>1</v>
      </c>
      <c r="B3" s="14"/>
    </row>
    <row r="4" spans="1:8" ht="13.5">
      <c r="A4" s="1" t="s">
        <v>2</v>
      </c>
      <c r="B4" s="1">
        <v>90</v>
      </c>
      <c r="G4" t="s">
        <v>16</v>
      </c>
      <c r="H4" t="s">
        <v>19</v>
      </c>
    </row>
    <row r="5" spans="1:10" ht="13.5">
      <c r="A5" s="1" t="s">
        <v>3</v>
      </c>
      <c r="B5" s="1">
        <v>90</v>
      </c>
      <c r="E5" s="2" t="s">
        <v>9</v>
      </c>
      <c r="F5" s="8">
        <f>(SQRT((B1*B9)/(2*B10*(B8+B13/2))))</f>
        <v>6.046693311223912</v>
      </c>
      <c r="G5" s="9">
        <f>ROUNDDOWN(F5,0)</f>
        <v>6</v>
      </c>
      <c r="H5" s="9">
        <f>ROUNDUP(F5,0)</f>
        <v>7</v>
      </c>
      <c r="I5" s="12" t="s">
        <v>14</v>
      </c>
      <c r="J5" s="13">
        <f>IF(_XLL.VAL.PARI(G5),G5,H5)</f>
        <v>6</v>
      </c>
    </row>
    <row r="6" spans="5:10" ht="13.5">
      <c r="E6" s="2" t="s">
        <v>10</v>
      </c>
      <c r="F6" s="10">
        <f>(SQRT((2*B1*(B8+B13/2))/(B9*B10)))</f>
        <v>32.2490309931942</v>
      </c>
      <c r="G6" s="9">
        <f>ROUND(F6,0)</f>
        <v>32</v>
      </c>
      <c r="H6" s="9">
        <f>ROUNDUP(F6,0)</f>
        <v>33</v>
      </c>
      <c r="I6" s="12" t="s">
        <v>15</v>
      </c>
      <c r="J6" s="13">
        <f>MIN(G9:H9)</f>
        <v>33</v>
      </c>
    </row>
    <row r="7" spans="1:10" ht="13.5">
      <c r="A7" s="15" t="s">
        <v>4</v>
      </c>
      <c r="B7" s="15"/>
      <c r="E7" s="2"/>
      <c r="F7" s="2" t="s">
        <v>17</v>
      </c>
      <c r="G7" s="2">
        <f>$J$5*G6*$B$10</f>
        <v>768</v>
      </c>
      <c r="H7" s="2">
        <f>$J$5*H6*$B$10</f>
        <v>792</v>
      </c>
      <c r="I7" s="12" t="s">
        <v>21</v>
      </c>
      <c r="J7" s="13">
        <f>(B8+(B13/2))*J5</f>
        <v>16.799999999999997</v>
      </c>
    </row>
    <row r="8" spans="1:10" ht="13.5">
      <c r="A8" s="3" t="s">
        <v>12</v>
      </c>
      <c r="B8" s="3">
        <v>1.05</v>
      </c>
      <c r="E8" s="2"/>
      <c r="F8" s="2" t="s">
        <v>18</v>
      </c>
      <c r="G8" s="11" t="str">
        <f>IF(G7&gt;$B$1,"SI","NO")</f>
        <v>NO</v>
      </c>
      <c r="H8" s="11" t="str">
        <f>IF(H7&gt;$B$1,"SI","NO")</f>
        <v>SI</v>
      </c>
      <c r="I8" s="12" t="s">
        <v>22</v>
      </c>
      <c r="J8" s="13">
        <f>B9*J6+3*B14</f>
        <v>46.65</v>
      </c>
    </row>
    <row r="9" spans="1:8" ht="13.5">
      <c r="A9" s="3" t="s">
        <v>13</v>
      </c>
      <c r="B9" s="3">
        <v>1.05</v>
      </c>
      <c r="F9" s="2" t="s">
        <v>20</v>
      </c>
      <c r="G9" s="11" t="str">
        <f>IF(G8="NO","NO",G7)</f>
        <v>NO</v>
      </c>
      <c r="H9" s="11">
        <f>IF(H8="NO",0,H6)</f>
        <v>33</v>
      </c>
    </row>
    <row r="10" spans="1:2" ht="13.5">
      <c r="A10" s="3" t="s">
        <v>11</v>
      </c>
      <c r="B10" s="3">
        <v>4</v>
      </c>
    </row>
    <row r="12" spans="1:2" ht="13.5">
      <c r="A12" s="16" t="s">
        <v>5</v>
      </c>
      <c r="B12" s="16"/>
    </row>
    <row r="13" spans="1:2" ht="13.5">
      <c r="A13" s="7" t="s">
        <v>6</v>
      </c>
      <c r="B13" s="7">
        <v>3.5</v>
      </c>
    </row>
    <row r="14" spans="1:2" ht="13.5">
      <c r="A14" s="7" t="s">
        <v>7</v>
      </c>
      <c r="B14" s="7">
        <v>4</v>
      </c>
    </row>
    <row r="16" spans="1:2" ht="13.5">
      <c r="A16" s="6" t="s">
        <v>8</v>
      </c>
      <c r="B16" s="6">
        <v>5</v>
      </c>
    </row>
  </sheetData>
  <sheetProtection/>
  <mergeCells count="3">
    <mergeCell ref="A3:B3"/>
    <mergeCell ref="A7:B7"/>
    <mergeCell ref="A12:B12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2012-08-03T08:09:56Z</dcterms:modified>
  <cp:category/>
  <cp:version/>
  <cp:contentType/>
  <cp:contentStatus/>
</cp:coreProperties>
</file>